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0" yWindow="1455" windowWidth="9720" windowHeight="6435" tabRatio="815" activeTab="0"/>
  </bookViews>
  <sheets>
    <sheet name="молоко" sheetId="1" r:id="rId1"/>
  </sheets>
  <externalReferences>
    <externalReference r:id="rId4"/>
    <externalReference r:id="rId5"/>
    <externalReference r:id="rId6"/>
    <externalReference r:id="rId7"/>
  </externalReferences>
  <definedNames>
    <definedName name="Р18">#REF!</definedName>
    <definedName name="С5">#REF!</definedName>
  </definedNames>
  <calcPr fullCalcOnLoad="1"/>
</workbook>
</file>

<file path=xl/sharedStrings.xml><?xml version="1.0" encoding="utf-8"?>
<sst xmlns="http://schemas.openxmlformats.org/spreadsheetml/2006/main" count="43" uniqueCount="38">
  <si>
    <t>Гигант</t>
  </si>
  <si>
    <t>Ярыш</t>
  </si>
  <si>
    <t>Ирек</t>
  </si>
  <si>
    <t>По району</t>
  </si>
  <si>
    <t>Наименование хозяйств</t>
  </si>
  <si>
    <t>в/х расх</t>
  </si>
  <si>
    <t>валовый надой</t>
  </si>
  <si>
    <t>сдано всего</t>
  </si>
  <si>
    <t>прочие</t>
  </si>
  <si>
    <t>Удой на 1 корову кг</t>
  </si>
  <si>
    <t>на 1 корову кг</t>
  </si>
  <si>
    <t>Продкорпор</t>
  </si>
  <si>
    <t>Сайдашева</t>
  </si>
  <si>
    <t>Алмаз</t>
  </si>
  <si>
    <t>Вильданов</t>
  </si>
  <si>
    <t>сдано       ГМЗ</t>
  </si>
  <si>
    <t>погол. Коров</t>
  </si>
  <si>
    <t>разн     1.07. 09</t>
  </si>
  <si>
    <t xml:space="preserve"> </t>
  </si>
  <si>
    <t>Ост. КФХ</t>
  </si>
  <si>
    <t>ООО Продсервис</t>
  </si>
  <si>
    <t>Случка всего за м-ц</t>
  </si>
  <si>
    <t xml:space="preserve">                                                                       </t>
  </si>
  <si>
    <t>от населения</t>
  </si>
  <si>
    <t>ОАО Алабуга СОТЕ</t>
  </si>
  <si>
    <t>,</t>
  </si>
  <si>
    <t>Производство (физ.вес)  кг</t>
  </si>
  <si>
    <t>Реализовано (зач.вес)    цн</t>
  </si>
  <si>
    <t>Товарность молока в переводе на физ.вес</t>
  </si>
  <si>
    <t>разн. пред.   дню</t>
  </si>
  <si>
    <t>приплод всего за        м-ц</t>
  </si>
  <si>
    <t>ООО Р-Агро</t>
  </si>
  <si>
    <t>разн 2016г</t>
  </si>
  <si>
    <t>дата     2017 г</t>
  </si>
  <si>
    <t>разн      1.06. 2017г</t>
  </si>
  <si>
    <t>ПК Камский</t>
  </si>
  <si>
    <t>АПК Биклянь</t>
  </si>
  <si>
    <t>Оперативная информация по молоку по хозяйствам Тукаевского района на 26.06.2017г.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</si>
</sst>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&quot;р.&quot;"/>
    <numFmt numFmtId="168" formatCode="0.00000"/>
    <numFmt numFmtId="169" formatCode="0.000000"/>
    <numFmt numFmtId="170" formatCode="0.0000000"/>
    <numFmt numFmtId="171" formatCode="0.00000000"/>
    <numFmt numFmtId="172" formatCode="_-* #,##0.000_р_._-;\-* #,##0.000_р_._-;_-* &quot;-&quot;??_р_._-;_-@_-"/>
    <numFmt numFmtId="173" formatCode="_-* #,##0.0_р_._-;\-* #,##0.0_р_._-;_-* &quot;-&quot;??_р_._-;_-@_-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164" fontId="6" fillId="33" borderId="10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9" fillId="34" borderId="10" xfId="0" applyFont="1" applyFill="1" applyBorder="1" applyAlignment="1">
      <alignment/>
    </xf>
    <xf numFmtId="0" fontId="4" fillId="34" borderId="0" xfId="0" applyFont="1" applyFill="1" applyAlignment="1">
      <alignment horizontal="center"/>
    </xf>
    <xf numFmtId="0" fontId="6" fillId="34" borderId="10" xfId="0" applyFont="1" applyFill="1" applyBorder="1" applyAlignment="1">
      <alignment horizontal="center" vertical="center" textRotation="90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textRotation="90" wrapText="1"/>
    </xf>
    <xf numFmtId="0" fontId="6" fillId="34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164" fontId="6" fillId="34" borderId="10" xfId="0" applyNumberFormat="1" applyFont="1" applyFill="1" applyBorder="1" applyAlignment="1">
      <alignment horizontal="center"/>
    </xf>
    <xf numFmtId="164" fontId="6" fillId="35" borderId="10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6" fillId="34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64" fontId="7" fillId="34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164" fontId="3" fillId="34" borderId="0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&#1086;&#1083;&#1086;&#1082;&#1086;%20&#1079;&#1072;%20%201.07.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&#1086;&#1083;&#1086;&#1082;&#1086;%20&#1079;&#1072;%207.11.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&#1086;&#1083;&#1086;&#1082;&#1086;%20&#1079;&#1072;%2025.06.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&#1086;&#1083;&#1086;&#1082;&#1086;%20&#1079;&#1072;%2024.06.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3"/>
      <sheetName val="Лист5"/>
      <sheetName val="Лист1"/>
    </sheetNames>
    <sheetDataSet>
      <sheetData sheetId="3">
        <row r="8">
          <cell r="H8">
            <v>73</v>
          </cell>
        </row>
        <row r="10">
          <cell r="H10">
            <v>70</v>
          </cell>
        </row>
        <row r="11">
          <cell r="H11">
            <v>67</v>
          </cell>
        </row>
        <row r="12">
          <cell r="H12">
            <v>39</v>
          </cell>
        </row>
        <row r="13">
          <cell r="H13">
            <v>147</v>
          </cell>
        </row>
        <row r="15">
          <cell r="H15">
            <v>42</v>
          </cell>
        </row>
        <row r="16">
          <cell r="H16">
            <v>43</v>
          </cell>
        </row>
        <row r="17">
          <cell r="H17">
            <v>91</v>
          </cell>
        </row>
        <row r="18">
          <cell r="H18">
            <v>26</v>
          </cell>
        </row>
        <row r="23">
          <cell r="H23">
            <v>926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9"/>
    </sheetNames>
    <sheetDataSet>
      <sheetData sheetId="0">
        <row r="9">
          <cell r="H9">
            <v>94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0">
        <row r="8">
          <cell r="B8">
            <v>9005</v>
          </cell>
          <cell r="E8">
            <v>15.008333333333333</v>
          </cell>
          <cell r="H8">
            <v>93</v>
          </cell>
        </row>
        <row r="9">
          <cell r="B9">
            <v>12300</v>
          </cell>
          <cell r="E9">
            <v>18.636363636363637</v>
          </cell>
          <cell r="H9">
            <v>127</v>
          </cell>
        </row>
        <row r="10">
          <cell r="E10">
            <v>15.428571428571429</v>
          </cell>
          <cell r="H10">
            <v>52</v>
          </cell>
        </row>
        <row r="11">
          <cell r="B11">
            <v>5880</v>
          </cell>
          <cell r="E11">
            <v>14.7</v>
          </cell>
          <cell r="H11">
            <v>60</v>
          </cell>
        </row>
        <row r="12">
          <cell r="B12">
            <v>5167</v>
          </cell>
          <cell r="E12">
            <v>14.352777777777778</v>
          </cell>
          <cell r="H12">
            <v>53</v>
          </cell>
        </row>
        <row r="13">
          <cell r="B13">
            <v>15600</v>
          </cell>
          <cell r="E13">
            <v>12.380952380952381</v>
          </cell>
          <cell r="H13">
            <v>147</v>
          </cell>
        </row>
        <row r="14">
          <cell r="B14">
            <v>4600</v>
          </cell>
          <cell r="E14">
            <v>12.105263157894736</v>
          </cell>
          <cell r="H14">
            <v>44</v>
          </cell>
        </row>
        <row r="15">
          <cell r="B15">
            <v>5602</v>
          </cell>
          <cell r="E15">
            <v>15.561111111111112</v>
          </cell>
          <cell r="H15">
            <v>53</v>
          </cell>
        </row>
        <row r="16">
          <cell r="B16">
            <v>13500</v>
          </cell>
          <cell r="E16">
            <v>20.76923076923077</v>
          </cell>
          <cell r="H16">
            <v>138</v>
          </cell>
        </row>
        <row r="17">
          <cell r="B17">
            <v>3800</v>
          </cell>
          <cell r="E17">
            <v>22.352941176470587</v>
          </cell>
          <cell r="H17">
            <v>39</v>
          </cell>
        </row>
        <row r="18">
          <cell r="E18" t="e">
            <v>#DIV/0!</v>
          </cell>
          <cell r="H18">
            <v>0</v>
          </cell>
        </row>
        <row r="19">
          <cell r="B19">
            <v>2950</v>
          </cell>
          <cell r="E19">
            <v>6.413043478260869</v>
          </cell>
          <cell r="H19">
            <v>30</v>
          </cell>
        </row>
        <row r="21">
          <cell r="E21">
            <v>14.832566371681416</v>
          </cell>
          <cell r="H21">
            <v>1015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молоко"/>
      <sheetName val="первый"/>
      <sheetName val="заготовка"/>
      <sheetName val="Защита растений"/>
      <sheetName val="обработка почв"/>
      <sheetName val="уборка"/>
      <sheetName val="уборка 2"/>
      <sheetName val="уборка 3"/>
    </sheetNames>
    <sheetDataSet>
      <sheetData sheetId="0">
        <row r="8">
          <cell r="B8">
            <v>11000</v>
          </cell>
        </row>
        <row r="9">
          <cell r="B9">
            <v>12500</v>
          </cell>
        </row>
        <row r="10">
          <cell r="B10">
            <v>3640</v>
          </cell>
        </row>
        <row r="11">
          <cell r="B11">
            <v>0</v>
          </cell>
        </row>
        <row r="12">
          <cell r="B12">
            <v>6536</v>
          </cell>
        </row>
        <row r="13">
          <cell r="B13">
            <v>15600</v>
          </cell>
        </row>
        <row r="14">
          <cell r="B14">
            <v>6100</v>
          </cell>
        </row>
        <row r="15">
          <cell r="B15">
            <v>5947</v>
          </cell>
        </row>
        <row r="16">
          <cell r="B16">
            <v>13500</v>
          </cell>
        </row>
        <row r="17">
          <cell r="B17">
            <v>3878</v>
          </cell>
        </row>
        <row r="19">
          <cell r="B19">
            <v>5099</v>
          </cell>
        </row>
        <row r="21">
          <cell r="B21">
            <v>83800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tabSelected="1" zoomScalePageLayoutView="0" workbookViewId="0" topLeftCell="A1">
      <selection activeCell="AA16" sqref="AA16"/>
    </sheetView>
  </sheetViews>
  <sheetFormatPr defaultColWidth="9.00390625" defaultRowHeight="12.75"/>
  <cols>
    <col min="1" max="1" width="21.75390625" style="1" customWidth="1"/>
    <col min="2" max="2" width="17.375" style="4" customWidth="1"/>
    <col min="3" max="3" width="11.875" style="20" customWidth="1"/>
    <col min="4" max="4" width="6.625" style="20" hidden="1" customWidth="1"/>
    <col min="5" max="5" width="13.375" style="20" customWidth="1"/>
    <col min="6" max="6" width="11.75390625" style="20" customWidth="1"/>
    <col min="7" max="7" width="6.375" style="20" hidden="1" customWidth="1"/>
    <col min="8" max="8" width="6.125" style="20" hidden="1" customWidth="1"/>
    <col min="9" max="9" width="5.875" style="20" hidden="1" customWidth="1"/>
    <col min="10" max="10" width="6.00390625" style="20" hidden="1" customWidth="1"/>
    <col min="11" max="11" width="4.00390625" style="20" hidden="1" customWidth="1"/>
    <col min="12" max="12" width="4.875" style="20" hidden="1" customWidth="1"/>
    <col min="13" max="13" width="4.875" style="4" hidden="1" customWidth="1"/>
    <col min="14" max="14" width="6.00390625" style="4" hidden="1" customWidth="1"/>
    <col min="15" max="15" width="5.625" style="4" hidden="1" customWidth="1"/>
    <col min="16" max="16" width="5.25390625" style="4" hidden="1" customWidth="1"/>
    <col min="17" max="17" width="0.12890625" style="4" hidden="1" customWidth="1"/>
    <col min="18" max="18" width="0.2421875" style="4" hidden="1" customWidth="1"/>
    <col min="19" max="19" width="12.75390625" style="4" customWidth="1"/>
    <col min="20" max="20" width="10.625" style="4" customWidth="1"/>
    <col min="21" max="21" width="8.75390625" style="4" hidden="1" customWidth="1"/>
    <col min="22" max="22" width="9.125" style="4" hidden="1" customWidth="1"/>
    <col min="23" max="23" width="9.125" style="1" customWidth="1"/>
    <col min="24" max="24" width="0.12890625" style="1" customWidth="1"/>
    <col min="25" max="26" width="9.125" style="1" hidden="1" customWidth="1"/>
    <col min="27" max="16384" width="9.125" style="1" customWidth="1"/>
  </cols>
  <sheetData>
    <row r="1" ht="0.75" customHeight="1">
      <c r="A1" s="5" t="s">
        <v>18</v>
      </c>
    </row>
    <row r="3" spans="1:22" ht="15">
      <c r="A3" s="42" t="s">
        <v>37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</row>
    <row r="4" ht="14.25">
      <c r="A4" s="1" t="s">
        <v>25</v>
      </c>
    </row>
    <row r="5" spans="1:22" ht="14.25" customHeight="1">
      <c r="A5" s="43" t="s">
        <v>4</v>
      </c>
      <c r="B5" s="44" t="s">
        <v>26</v>
      </c>
      <c r="C5" s="45"/>
      <c r="D5" s="46"/>
      <c r="E5" s="50" t="s">
        <v>9</v>
      </c>
      <c r="F5" s="50"/>
      <c r="G5" s="50"/>
      <c r="H5" s="51" t="s">
        <v>27</v>
      </c>
      <c r="I5" s="52"/>
      <c r="J5" s="52"/>
      <c r="K5" s="52"/>
      <c r="L5" s="52"/>
      <c r="M5" s="52"/>
      <c r="N5" s="52"/>
      <c r="O5" s="52"/>
      <c r="P5" s="53"/>
      <c r="Q5" s="14"/>
      <c r="R5" s="54" t="s">
        <v>16</v>
      </c>
      <c r="S5" s="44" t="s">
        <v>28</v>
      </c>
      <c r="T5" s="46"/>
      <c r="U5" s="55" t="s">
        <v>21</v>
      </c>
      <c r="V5" s="56" t="s">
        <v>30</v>
      </c>
    </row>
    <row r="6" spans="1:22" ht="38.25" customHeight="1">
      <c r="A6" s="43"/>
      <c r="B6" s="47"/>
      <c r="C6" s="48"/>
      <c r="D6" s="49"/>
      <c r="E6" s="50"/>
      <c r="F6" s="50"/>
      <c r="G6" s="50"/>
      <c r="H6" s="57" t="s">
        <v>7</v>
      </c>
      <c r="I6" s="57" t="s">
        <v>15</v>
      </c>
      <c r="J6" s="57" t="s">
        <v>32</v>
      </c>
      <c r="K6" s="21"/>
      <c r="L6" s="57" t="s">
        <v>8</v>
      </c>
      <c r="M6" s="57" t="s">
        <v>24</v>
      </c>
      <c r="N6" s="59" t="s">
        <v>20</v>
      </c>
      <c r="O6" s="58" t="s">
        <v>23</v>
      </c>
      <c r="P6" s="58" t="s">
        <v>10</v>
      </c>
      <c r="Q6" s="43" t="s">
        <v>5</v>
      </c>
      <c r="R6" s="54"/>
      <c r="S6" s="47"/>
      <c r="T6" s="49"/>
      <c r="U6" s="55"/>
      <c r="V6" s="56"/>
    </row>
    <row r="7" spans="1:22" s="2" customFormat="1" ht="70.5" customHeight="1">
      <c r="A7" s="43"/>
      <c r="B7" s="22" t="s">
        <v>6</v>
      </c>
      <c r="C7" s="22" t="s">
        <v>32</v>
      </c>
      <c r="D7" s="22" t="s">
        <v>29</v>
      </c>
      <c r="E7" s="22" t="s">
        <v>33</v>
      </c>
      <c r="F7" s="22" t="s">
        <v>32</v>
      </c>
      <c r="G7" s="22" t="s">
        <v>34</v>
      </c>
      <c r="H7" s="57"/>
      <c r="I7" s="57"/>
      <c r="J7" s="57"/>
      <c r="K7" s="23" t="s">
        <v>17</v>
      </c>
      <c r="L7" s="57"/>
      <c r="M7" s="57"/>
      <c r="N7" s="60"/>
      <c r="O7" s="58"/>
      <c r="P7" s="58"/>
      <c r="Q7" s="43"/>
      <c r="R7" s="49"/>
      <c r="S7" s="13">
        <v>2017</v>
      </c>
      <c r="T7" s="13">
        <v>2016</v>
      </c>
      <c r="U7" s="55"/>
      <c r="V7" s="56"/>
    </row>
    <row r="8" spans="1:26" s="30" customFormat="1" ht="14.25" customHeight="1">
      <c r="A8" s="19" t="s">
        <v>31</v>
      </c>
      <c r="B8" s="24">
        <v>11000</v>
      </c>
      <c r="C8" s="25">
        <f>B8-'[3]Лист1'!$B8</f>
        <v>1995</v>
      </c>
      <c r="D8" s="25">
        <f>B8-'[4]молоко'!$B8</f>
        <v>0</v>
      </c>
      <c r="E8" s="26">
        <f aca="true" t="shared" si="0" ref="E8:E21">B8/R8</f>
        <v>18.333333333333332</v>
      </c>
      <c r="F8" s="27">
        <f>E8-'[3]Лист1'!$E8</f>
        <v>3.3249999999999993</v>
      </c>
      <c r="G8" s="26">
        <v>0</v>
      </c>
      <c r="H8" s="24">
        <f aca="true" t="shared" si="1" ref="H8:H21">I8+L8+M8+N8+O8</f>
        <v>111</v>
      </c>
      <c r="I8" s="24"/>
      <c r="J8" s="25">
        <f>H8-'[3]Лист1'!$H8</f>
        <v>18</v>
      </c>
      <c r="K8" s="24">
        <f>H8-'[1]Лист1'!$H8</f>
        <v>38</v>
      </c>
      <c r="L8" s="24"/>
      <c r="M8" s="24">
        <v>111</v>
      </c>
      <c r="N8" s="24"/>
      <c r="O8" s="24"/>
      <c r="P8" s="26">
        <f aca="true" t="shared" si="2" ref="P8:P18">(I8+L8+M8+N8)/R8*100</f>
        <v>18.5</v>
      </c>
      <c r="Q8" s="24">
        <v>8</v>
      </c>
      <c r="R8" s="24">
        <v>600</v>
      </c>
      <c r="S8" s="28">
        <f>(I8+L8+M8+N8)/B8/3.6*3.4*10000</f>
        <v>95.30303030303031</v>
      </c>
      <c r="T8" s="28">
        <v>97</v>
      </c>
      <c r="U8" s="24">
        <v>67</v>
      </c>
      <c r="V8" s="24">
        <v>27</v>
      </c>
      <c r="W8" s="29"/>
      <c r="X8" s="29"/>
      <c r="Y8" s="29"/>
      <c r="Z8" s="29"/>
    </row>
    <row r="9" spans="1:26" s="30" customFormat="1" ht="14.25" customHeight="1">
      <c r="A9" s="31" t="s">
        <v>0</v>
      </c>
      <c r="B9" s="24">
        <v>12500</v>
      </c>
      <c r="C9" s="25">
        <f>B9-'[3]Лист1'!$B9</f>
        <v>200</v>
      </c>
      <c r="D9" s="25">
        <f>B9-'[4]молоко'!$B9</f>
        <v>0</v>
      </c>
      <c r="E9" s="26">
        <f t="shared" si="0"/>
        <v>18.939393939393938</v>
      </c>
      <c r="F9" s="27">
        <f>E9-'[3]Лист1'!$E9</f>
        <v>0.303030303030301</v>
      </c>
      <c r="G9" s="26">
        <v>0</v>
      </c>
      <c r="H9" s="24">
        <f t="shared" si="1"/>
        <v>127</v>
      </c>
      <c r="I9" s="24"/>
      <c r="J9" s="25">
        <f>H9-'[3]Лист1'!$H9</f>
        <v>0</v>
      </c>
      <c r="K9" s="24">
        <f>I9-'[2]Лист1'!$H9</f>
        <v>-94</v>
      </c>
      <c r="L9" s="24"/>
      <c r="M9" s="24">
        <v>127</v>
      </c>
      <c r="N9" s="24"/>
      <c r="O9" s="24"/>
      <c r="P9" s="26">
        <f t="shared" si="2"/>
        <v>19.242424242424242</v>
      </c>
      <c r="Q9" s="24">
        <v>5</v>
      </c>
      <c r="R9" s="24">
        <v>660</v>
      </c>
      <c r="S9" s="28">
        <f aca="true" t="shared" si="3" ref="S9:S21">(I9+L9+M9+N9)/B9/3.6*3.4*10000</f>
        <v>95.95555555555556</v>
      </c>
      <c r="T9" s="28">
        <v>96</v>
      </c>
      <c r="U9" s="24">
        <v>82</v>
      </c>
      <c r="V9" s="24">
        <v>55</v>
      </c>
      <c r="W9" s="29"/>
      <c r="X9" s="29"/>
      <c r="Y9" s="29"/>
      <c r="Z9" s="29"/>
    </row>
    <row r="10" spans="1:26" s="30" customFormat="1" ht="14.25" customHeight="1">
      <c r="A10" s="31" t="s">
        <v>35</v>
      </c>
      <c r="B10" s="24">
        <v>3900</v>
      </c>
      <c r="C10" s="25">
        <v>-1500</v>
      </c>
      <c r="D10" s="25">
        <f>B10-'[4]молоко'!$B10</f>
        <v>260</v>
      </c>
      <c r="E10" s="26">
        <f t="shared" si="0"/>
        <v>11.142857142857142</v>
      </c>
      <c r="F10" s="27">
        <f>E10-'[3]Лист1'!$E10</f>
        <v>-4.2857142857142865</v>
      </c>
      <c r="G10" s="26">
        <v>0</v>
      </c>
      <c r="H10" s="24">
        <f t="shared" si="1"/>
        <v>35</v>
      </c>
      <c r="I10" s="24"/>
      <c r="J10" s="25">
        <f>H10-'[3]Лист1'!$H10</f>
        <v>-17</v>
      </c>
      <c r="K10" s="24">
        <f>H10-'[1]Лист1'!$H10</f>
        <v>-35</v>
      </c>
      <c r="L10" s="24"/>
      <c r="M10" s="28">
        <v>35</v>
      </c>
      <c r="N10" s="24"/>
      <c r="O10" s="24"/>
      <c r="P10" s="26">
        <f t="shared" si="2"/>
        <v>10</v>
      </c>
      <c r="Q10" s="24">
        <v>4</v>
      </c>
      <c r="R10" s="24">
        <v>350</v>
      </c>
      <c r="S10" s="28">
        <v>90</v>
      </c>
      <c r="T10" s="28">
        <v>84</v>
      </c>
      <c r="U10" s="24">
        <v>10</v>
      </c>
      <c r="V10" s="24">
        <v>10</v>
      </c>
      <c r="W10" s="29"/>
      <c r="X10" s="29"/>
      <c r="Y10" s="29"/>
      <c r="Z10" s="29"/>
    </row>
    <row r="11" spans="1:26" s="30" customFormat="1" ht="0.75" customHeight="1" hidden="1">
      <c r="A11" s="31" t="s">
        <v>13</v>
      </c>
      <c r="B11" s="24">
        <v>0</v>
      </c>
      <c r="C11" s="25">
        <f>B11-'[3]Лист1'!$B11</f>
        <v>-5880</v>
      </c>
      <c r="D11" s="25">
        <f>B11-'[4]молоко'!$B11</f>
        <v>0</v>
      </c>
      <c r="E11" s="26" t="e">
        <f t="shared" si="0"/>
        <v>#DIV/0!</v>
      </c>
      <c r="F11" s="27" t="e">
        <f>E11-'[3]Лист1'!$E11</f>
        <v>#DIV/0!</v>
      </c>
      <c r="G11" s="26">
        <v>0</v>
      </c>
      <c r="H11" s="24">
        <f t="shared" si="1"/>
        <v>0</v>
      </c>
      <c r="I11" s="24"/>
      <c r="J11" s="25">
        <f>H11-'[3]Лист1'!$H11</f>
        <v>-60</v>
      </c>
      <c r="K11" s="24">
        <f>H11-'[1]Лист1'!$H11</f>
        <v>-67</v>
      </c>
      <c r="L11" s="24"/>
      <c r="M11" s="24">
        <v>0</v>
      </c>
      <c r="N11" s="24"/>
      <c r="O11" s="24"/>
      <c r="P11" s="26" t="e">
        <f t="shared" si="2"/>
        <v>#DIV/0!</v>
      </c>
      <c r="Q11" s="24">
        <v>2</v>
      </c>
      <c r="R11" s="24">
        <v>0</v>
      </c>
      <c r="S11" s="28" t="e">
        <f t="shared" si="3"/>
        <v>#DIV/0!</v>
      </c>
      <c r="T11" s="28">
        <v>93</v>
      </c>
      <c r="U11" s="24"/>
      <c r="V11" s="24"/>
      <c r="W11" s="29"/>
      <c r="X11" s="29"/>
      <c r="Y11" s="29"/>
      <c r="Z11" s="29"/>
    </row>
    <row r="12" spans="1:26" s="30" customFormat="1" ht="14.25" customHeight="1">
      <c r="A12" s="31" t="s">
        <v>14</v>
      </c>
      <c r="B12" s="24">
        <v>6637</v>
      </c>
      <c r="C12" s="25">
        <f>B12-'[3]Лист1'!$B12</f>
        <v>1470</v>
      </c>
      <c r="D12" s="25">
        <f>B12-'[4]молоко'!$B12</f>
        <v>101</v>
      </c>
      <c r="E12" s="26">
        <f t="shared" si="0"/>
        <v>18.43611111111111</v>
      </c>
      <c r="F12" s="27">
        <f>E12-'[3]Лист1'!$E12</f>
        <v>4.083333333333332</v>
      </c>
      <c r="G12" s="26">
        <v>0</v>
      </c>
      <c r="H12" s="24">
        <f t="shared" si="1"/>
        <v>67</v>
      </c>
      <c r="I12" s="24"/>
      <c r="J12" s="25">
        <f>H12-'[3]Лист1'!$H12</f>
        <v>14</v>
      </c>
      <c r="K12" s="24">
        <f>H12-'[1]Лист1'!$H12</f>
        <v>28</v>
      </c>
      <c r="L12" s="24"/>
      <c r="M12" s="24">
        <v>67</v>
      </c>
      <c r="N12" s="24"/>
      <c r="O12" s="24"/>
      <c r="P12" s="26">
        <f t="shared" si="2"/>
        <v>18.61111111111111</v>
      </c>
      <c r="Q12" s="24">
        <v>3</v>
      </c>
      <c r="R12" s="24">
        <v>360</v>
      </c>
      <c r="S12" s="28">
        <f t="shared" si="3"/>
        <v>95.34093382217536</v>
      </c>
      <c r="T12" s="28">
        <v>99</v>
      </c>
      <c r="U12" s="24">
        <v>55</v>
      </c>
      <c r="V12" s="24">
        <v>45</v>
      </c>
      <c r="W12" s="29"/>
      <c r="X12" s="29"/>
      <c r="Y12" s="29"/>
      <c r="Z12" s="29"/>
    </row>
    <row r="13" spans="1:26" s="30" customFormat="1" ht="14.25" customHeight="1">
      <c r="A13" s="31" t="s">
        <v>11</v>
      </c>
      <c r="B13" s="24">
        <v>15600</v>
      </c>
      <c r="C13" s="25">
        <f>B13-'[3]Лист1'!$B13</f>
        <v>0</v>
      </c>
      <c r="D13" s="25">
        <f>B13-'[4]молоко'!$B13</f>
        <v>0</v>
      </c>
      <c r="E13" s="26">
        <f t="shared" si="0"/>
        <v>12.380952380952381</v>
      </c>
      <c r="F13" s="27">
        <f>E13-'[3]Лист1'!$E13</f>
        <v>0</v>
      </c>
      <c r="G13" s="26">
        <v>0</v>
      </c>
      <c r="H13" s="24">
        <f t="shared" si="1"/>
        <v>155</v>
      </c>
      <c r="I13" s="24"/>
      <c r="J13" s="25">
        <f>H13-'[3]Лист1'!$H13</f>
        <v>8</v>
      </c>
      <c r="K13" s="24">
        <f>H13-'[1]Лист1'!$H13</f>
        <v>8</v>
      </c>
      <c r="L13" s="24"/>
      <c r="M13" s="24">
        <v>155</v>
      </c>
      <c r="N13" s="24"/>
      <c r="O13" s="24"/>
      <c r="P13" s="26">
        <f t="shared" si="2"/>
        <v>12.3015873015873</v>
      </c>
      <c r="Q13" s="24">
        <v>6</v>
      </c>
      <c r="R13" s="24">
        <v>1260</v>
      </c>
      <c r="S13" s="28">
        <f t="shared" si="3"/>
        <v>93.83903133903134</v>
      </c>
      <c r="T13" s="28">
        <v>96</v>
      </c>
      <c r="U13" s="24">
        <v>60</v>
      </c>
      <c r="V13" s="24">
        <v>73</v>
      </c>
      <c r="W13" s="29"/>
      <c r="X13" s="29"/>
      <c r="Y13" s="29"/>
      <c r="Z13" s="29"/>
    </row>
    <row r="14" spans="1:26" s="30" customFormat="1" ht="14.25" customHeight="1">
      <c r="A14" s="31" t="s">
        <v>36</v>
      </c>
      <c r="B14" s="24">
        <v>6200</v>
      </c>
      <c r="C14" s="25">
        <f>B14-'[3]Лист1'!$B14</f>
        <v>1600</v>
      </c>
      <c r="D14" s="25">
        <f>B14-'[4]молоко'!$B14</f>
        <v>100</v>
      </c>
      <c r="E14" s="26">
        <f t="shared" si="0"/>
        <v>16.31578947368421</v>
      </c>
      <c r="F14" s="27">
        <f>E14-'[3]Лист1'!$E14</f>
        <v>4.210526315789473</v>
      </c>
      <c r="G14" s="26">
        <v>0</v>
      </c>
      <c r="H14" s="24">
        <f t="shared" si="1"/>
        <v>59</v>
      </c>
      <c r="I14" s="24"/>
      <c r="J14" s="25">
        <f>H14-'[3]Лист1'!$H14</f>
        <v>15</v>
      </c>
      <c r="K14" s="24">
        <f>H14-'[1]Лист1'!$H15</f>
        <v>17</v>
      </c>
      <c r="L14" s="24"/>
      <c r="M14" s="24">
        <v>59</v>
      </c>
      <c r="N14" s="24"/>
      <c r="O14" s="24"/>
      <c r="P14" s="26">
        <f t="shared" si="2"/>
        <v>15.526315789473685</v>
      </c>
      <c r="Q14" s="24">
        <v>5</v>
      </c>
      <c r="R14" s="24">
        <v>380</v>
      </c>
      <c r="S14" s="28">
        <f t="shared" si="3"/>
        <v>89.87455197132616</v>
      </c>
      <c r="T14" s="28">
        <v>87</v>
      </c>
      <c r="U14" s="24">
        <v>23</v>
      </c>
      <c r="V14" s="24">
        <v>34</v>
      </c>
      <c r="W14" s="29"/>
      <c r="X14" s="29"/>
      <c r="Y14" s="29"/>
      <c r="Z14" s="29"/>
    </row>
    <row r="15" spans="1:26" s="30" customFormat="1" ht="14.25" customHeight="1">
      <c r="A15" s="31" t="s">
        <v>1</v>
      </c>
      <c r="B15" s="24">
        <v>5757</v>
      </c>
      <c r="C15" s="25">
        <f>B15-'[3]Лист1'!$B15</f>
        <v>155</v>
      </c>
      <c r="D15" s="25">
        <f>B15-'[4]молоко'!$B15</f>
        <v>-190</v>
      </c>
      <c r="E15" s="26">
        <f t="shared" si="0"/>
        <v>15.991666666666667</v>
      </c>
      <c r="F15" s="27">
        <f>E15-'[3]Лист1'!$E15</f>
        <v>0.43055555555555536</v>
      </c>
      <c r="G15" s="26">
        <v>0</v>
      </c>
      <c r="H15" s="24">
        <f t="shared" si="1"/>
        <v>57</v>
      </c>
      <c r="I15" s="24"/>
      <c r="J15" s="25">
        <f>H15-'[3]Лист1'!$H15</f>
        <v>4</v>
      </c>
      <c r="K15" s="24">
        <f>H15-'[1]Лист1'!$H16</f>
        <v>14</v>
      </c>
      <c r="L15" s="24"/>
      <c r="M15" s="24">
        <v>57</v>
      </c>
      <c r="N15" s="24"/>
      <c r="O15" s="24"/>
      <c r="P15" s="26">
        <f t="shared" si="2"/>
        <v>15.833333333333332</v>
      </c>
      <c r="Q15" s="24">
        <v>3</v>
      </c>
      <c r="R15" s="24">
        <v>360</v>
      </c>
      <c r="S15" s="28">
        <f t="shared" si="3"/>
        <v>93.50935093509351</v>
      </c>
      <c r="T15" s="28">
        <v>87</v>
      </c>
      <c r="U15" s="24">
        <v>25</v>
      </c>
      <c r="V15" s="24">
        <v>24</v>
      </c>
      <c r="W15" s="29"/>
      <c r="X15" s="29"/>
      <c r="Y15" s="29"/>
      <c r="Z15" s="29"/>
    </row>
    <row r="16" spans="1:26" s="30" customFormat="1" ht="14.25" customHeight="1">
      <c r="A16" s="31" t="s">
        <v>12</v>
      </c>
      <c r="B16" s="24">
        <v>13500</v>
      </c>
      <c r="C16" s="25">
        <f>B16-'[3]Лист1'!$B16</f>
        <v>0</v>
      </c>
      <c r="D16" s="25">
        <f>B16-'[4]молоко'!$B16</f>
        <v>0</v>
      </c>
      <c r="E16" s="26">
        <f t="shared" si="0"/>
        <v>20.76923076923077</v>
      </c>
      <c r="F16" s="27">
        <f>E16-'[3]Лист1'!$E16</f>
        <v>0</v>
      </c>
      <c r="G16" s="26">
        <v>0</v>
      </c>
      <c r="H16" s="24">
        <f t="shared" si="1"/>
        <v>139</v>
      </c>
      <c r="I16" s="24"/>
      <c r="J16" s="25">
        <f>H16-'[3]Лист1'!$H16</f>
        <v>1</v>
      </c>
      <c r="K16" s="24">
        <f>H16-'[1]Лист1'!$H17</f>
        <v>48</v>
      </c>
      <c r="L16" s="24"/>
      <c r="M16" s="24">
        <v>139</v>
      </c>
      <c r="N16" s="24"/>
      <c r="O16" s="24"/>
      <c r="P16" s="26">
        <f t="shared" si="2"/>
        <v>21.384615384615387</v>
      </c>
      <c r="Q16" s="24">
        <v>5</v>
      </c>
      <c r="R16" s="24">
        <v>650</v>
      </c>
      <c r="S16" s="28">
        <f t="shared" si="3"/>
        <v>97.24279835390946</v>
      </c>
      <c r="T16" s="28">
        <v>90</v>
      </c>
      <c r="U16" s="24">
        <v>60</v>
      </c>
      <c r="V16" s="24">
        <v>59</v>
      </c>
      <c r="W16" s="29"/>
      <c r="X16" s="29"/>
      <c r="Y16" s="29"/>
      <c r="Z16" s="29"/>
    </row>
    <row r="17" spans="1:26" s="30" customFormat="1" ht="14.25" customHeight="1">
      <c r="A17" s="31" t="s">
        <v>2</v>
      </c>
      <c r="B17" s="24">
        <v>3894</v>
      </c>
      <c r="C17" s="25">
        <f>B17-'[3]Лист1'!$B17</f>
        <v>94</v>
      </c>
      <c r="D17" s="25">
        <f>B17-'[4]молоко'!$B17</f>
        <v>16</v>
      </c>
      <c r="E17" s="26">
        <f t="shared" si="0"/>
        <v>22.905882352941177</v>
      </c>
      <c r="F17" s="27">
        <f>E17-'[3]Лист1'!$E17</f>
        <v>0.5529411764705898</v>
      </c>
      <c r="G17" s="26">
        <v>0</v>
      </c>
      <c r="H17" s="24">
        <f t="shared" si="1"/>
        <v>37</v>
      </c>
      <c r="I17" s="24">
        <v>37</v>
      </c>
      <c r="J17" s="25">
        <f>H17-'[3]Лист1'!$H17</f>
        <v>-2</v>
      </c>
      <c r="K17" s="24">
        <f>H17-'[1]Лист1'!$H18</f>
        <v>11</v>
      </c>
      <c r="L17" s="24"/>
      <c r="M17" s="24"/>
      <c r="N17" s="24"/>
      <c r="O17" s="24"/>
      <c r="P17" s="26">
        <f t="shared" si="2"/>
        <v>21.764705882352942</v>
      </c>
      <c r="Q17" s="24">
        <v>1</v>
      </c>
      <c r="R17" s="24">
        <v>170</v>
      </c>
      <c r="S17" s="28">
        <f t="shared" si="3"/>
        <v>89.73919990869145</v>
      </c>
      <c r="T17" s="28">
        <v>97</v>
      </c>
      <c r="U17" s="24">
        <v>15</v>
      </c>
      <c r="V17" s="24">
        <v>30</v>
      </c>
      <c r="W17" s="29"/>
      <c r="X17" s="29"/>
      <c r="Y17" s="29"/>
      <c r="Z17" s="29"/>
    </row>
    <row r="18" spans="1:26" s="30" customFormat="1" ht="15.75" customHeight="1" hidden="1">
      <c r="A18" s="31"/>
      <c r="B18" s="24"/>
      <c r="C18" s="25">
        <f>B18-'[3]Лист1'!$B18</f>
        <v>0</v>
      </c>
      <c r="D18" s="25">
        <f>B18-'[4]молоко'!$B18</f>
        <v>0</v>
      </c>
      <c r="E18" s="26" t="e">
        <f t="shared" si="0"/>
        <v>#DIV/0!</v>
      </c>
      <c r="F18" s="27" t="e">
        <f>E18-'[3]Лист1'!$E18</f>
        <v>#DIV/0!</v>
      </c>
      <c r="G18" s="26">
        <v>0</v>
      </c>
      <c r="H18" s="24">
        <f t="shared" si="1"/>
        <v>0</v>
      </c>
      <c r="I18" s="24"/>
      <c r="J18" s="25">
        <f>H18-'[3]Лист1'!$H18</f>
        <v>0</v>
      </c>
      <c r="K18" s="24"/>
      <c r="L18" s="24"/>
      <c r="M18" s="24"/>
      <c r="N18" s="24"/>
      <c r="O18" s="24"/>
      <c r="P18" s="26" t="e">
        <f t="shared" si="2"/>
        <v>#DIV/0!</v>
      </c>
      <c r="Q18" s="24"/>
      <c r="R18" s="24"/>
      <c r="S18" s="28" t="e">
        <f t="shared" si="3"/>
        <v>#DIV/0!</v>
      </c>
      <c r="T18" s="28"/>
      <c r="U18" s="24"/>
      <c r="V18" s="24"/>
      <c r="W18" s="29"/>
      <c r="X18" s="29"/>
      <c r="Y18" s="29"/>
      <c r="Z18" s="29"/>
    </row>
    <row r="19" spans="1:26" s="30" customFormat="1" ht="12.75" customHeight="1" hidden="1">
      <c r="A19" s="31" t="s">
        <v>19</v>
      </c>
      <c r="B19" s="24">
        <v>5112</v>
      </c>
      <c r="C19" s="25">
        <f>B19-'[3]Лист1'!$B19</f>
        <v>2162</v>
      </c>
      <c r="D19" s="25">
        <f>B19-'[4]молоко'!$B19</f>
        <v>13</v>
      </c>
      <c r="E19" s="26">
        <v>12</v>
      </c>
      <c r="F19" s="27">
        <f>E19-'[3]Лист1'!$E19</f>
        <v>5.586956521739131</v>
      </c>
      <c r="G19" s="26">
        <v>0</v>
      </c>
      <c r="H19" s="24">
        <f t="shared" si="1"/>
        <v>58</v>
      </c>
      <c r="I19" s="24">
        <v>58</v>
      </c>
      <c r="J19" s="25">
        <f>H19-'[3]Лист1'!$H19</f>
        <v>28</v>
      </c>
      <c r="K19" s="24"/>
      <c r="L19" s="24"/>
      <c r="M19" s="24"/>
      <c r="N19" s="24"/>
      <c r="O19" s="24"/>
      <c r="P19" s="26"/>
      <c r="Q19" s="24"/>
      <c r="R19" s="24">
        <v>660</v>
      </c>
      <c r="S19" s="28">
        <v>0</v>
      </c>
      <c r="T19" s="24"/>
      <c r="U19" s="24">
        <v>0</v>
      </c>
      <c r="V19" s="24">
        <v>0</v>
      </c>
      <c r="W19" s="29"/>
      <c r="X19" s="29"/>
      <c r="Y19" s="29"/>
      <c r="Z19" s="29"/>
    </row>
    <row r="20" spans="1:26" s="18" customFormat="1" ht="14.25" customHeight="1">
      <c r="A20" s="15"/>
      <c r="B20" s="16"/>
      <c r="C20" s="25"/>
      <c r="D20" s="25"/>
      <c r="E20" s="26"/>
      <c r="F20" s="27"/>
      <c r="G20" s="26"/>
      <c r="H20" s="24"/>
      <c r="I20" s="24"/>
      <c r="J20" s="25"/>
      <c r="K20" s="24"/>
      <c r="L20" s="24"/>
      <c r="M20" s="16"/>
      <c r="N20" s="16"/>
      <c r="O20" s="16"/>
      <c r="P20" s="17"/>
      <c r="Q20" s="16"/>
      <c r="R20" s="16"/>
      <c r="S20" s="28"/>
      <c r="T20" s="16"/>
      <c r="U20" s="16"/>
      <c r="V20" s="16"/>
      <c r="W20" s="29"/>
      <c r="X20" s="29"/>
      <c r="Y20" s="29"/>
      <c r="Z20" s="29"/>
    </row>
    <row r="21" spans="1:26" s="37" customFormat="1" ht="15.75" customHeight="1">
      <c r="A21" s="32" t="s">
        <v>3</v>
      </c>
      <c r="B21" s="33">
        <v>83800</v>
      </c>
      <c r="C21" s="25">
        <v>0</v>
      </c>
      <c r="D21" s="25">
        <f>B21-'[4]молоко'!$B21</f>
        <v>0</v>
      </c>
      <c r="E21" s="34">
        <f t="shared" si="0"/>
        <v>15.376146788990825</v>
      </c>
      <c r="F21" s="27">
        <f>E21-'[3]Лист1'!$E21</f>
        <v>0.5435804173094088</v>
      </c>
      <c r="G21" s="26">
        <v>0</v>
      </c>
      <c r="H21" s="24">
        <f t="shared" si="1"/>
        <v>1000</v>
      </c>
      <c r="I21" s="35">
        <f>SUM(I8:I19)</f>
        <v>95</v>
      </c>
      <c r="J21" s="25">
        <f>H21-'[3]Лист1'!$H21</f>
        <v>-15</v>
      </c>
      <c r="K21" s="35">
        <f>H21-'[1]Лист1'!$H23</f>
        <v>74</v>
      </c>
      <c r="L21" s="35">
        <f>SUM(L8:L19)</f>
        <v>0</v>
      </c>
      <c r="M21" s="33">
        <f>SUM(M8:M19)</f>
        <v>750</v>
      </c>
      <c r="N21" s="33">
        <f>SUM(N8:N19)</f>
        <v>0</v>
      </c>
      <c r="O21" s="33">
        <v>155</v>
      </c>
      <c r="P21" s="34">
        <f>(I21+L21+M21+N21)/R21*100</f>
        <v>15.504587155963304</v>
      </c>
      <c r="Q21" s="33">
        <f>SUM(Q8:Q19)</f>
        <v>42</v>
      </c>
      <c r="R21" s="33">
        <f>SUM(R8:R19)</f>
        <v>5450</v>
      </c>
      <c r="S21" s="28">
        <f t="shared" si="3"/>
        <v>95.23335985149829</v>
      </c>
      <c r="T21" s="33">
        <v>94</v>
      </c>
      <c r="U21" s="33">
        <f>SUM(U8:U19)</f>
        <v>397</v>
      </c>
      <c r="V21" s="33">
        <f>SUM(V8:V20)</f>
        <v>357</v>
      </c>
      <c r="W21" s="36"/>
      <c r="X21" s="36"/>
      <c r="Y21" s="36"/>
      <c r="Z21" s="36"/>
    </row>
    <row r="22" spans="1:26" s="3" customFormat="1" ht="15">
      <c r="A22" s="6"/>
      <c r="B22" s="7"/>
      <c r="C22" s="38"/>
      <c r="D22" s="39"/>
      <c r="E22" s="40"/>
      <c r="F22" s="40"/>
      <c r="G22" s="40"/>
      <c r="H22" s="39"/>
      <c r="I22" s="39"/>
      <c r="J22" s="41"/>
      <c r="K22" s="39"/>
      <c r="L22" s="39"/>
      <c r="M22" s="7"/>
      <c r="N22" s="7"/>
      <c r="O22" s="7"/>
      <c r="P22" s="8"/>
      <c r="Q22" s="7"/>
      <c r="R22" s="7"/>
      <c r="S22" s="9"/>
      <c r="T22" s="7"/>
      <c r="U22" s="7"/>
      <c r="V22" s="7"/>
      <c r="W22" s="36"/>
      <c r="X22" s="36"/>
      <c r="Y22" s="36"/>
      <c r="Z22" s="36"/>
    </row>
    <row r="23" spans="1:22" s="3" customFormat="1" ht="15">
      <c r="A23" s="11"/>
      <c r="B23" s="7"/>
      <c r="C23" s="38" t="s">
        <v>22</v>
      </c>
      <c r="D23" s="38"/>
      <c r="E23" s="40"/>
      <c r="F23" s="40"/>
      <c r="G23" s="40"/>
      <c r="H23" s="39"/>
      <c r="I23" s="39"/>
      <c r="J23" s="39"/>
      <c r="K23" s="39"/>
      <c r="L23" s="39"/>
      <c r="M23" s="7"/>
      <c r="N23" s="7"/>
      <c r="O23" s="7"/>
      <c r="P23" s="10"/>
      <c r="Q23" s="7"/>
      <c r="R23" s="7"/>
      <c r="S23" s="9"/>
      <c r="T23" s="7"/>
      <c r="U23" s="7"/>
      <c r="V23" s="12"/>
    </row>
    <row r="24" spans="3:5" ht="14.25">
      <c r="C24" s="38"/>
      <c r="D24" s="38"/>
      <c r="E24" s="38"/>
    </row>
    <row r="25" spans="3:5" ht="14.25">
      <c r="C25" s="38"/>
      <c r="D25" s="38"/>
      <c r="E25" s="38"/>
    </row>
    <row r="26" spans="1:22" ht="14.25" customHeight="1">
      <c r="A26" s="4"/>
      <c r="B26" s="4" t="s">
        <v>18</v>
      </c>
      <c r="O26" s="4" t="s">
        <v>18</v>
      </c>
      <c r="S26" s="1"/>
      <c r="T26" s="1"/>
      <c r="U26" s="1"/>
      <c r="V26" s="1"/>
    </row>
    <row r="27" spans="1:22" ht="22.5" customHeight="1">
      <c r="A27" s="4"/>
      <c r="S27" s="1"/>
      <c r="T27" s="1"/>
      <c r="U27" s="1"/>
      <c r="V27" s="1"/>
    </row>
    <row r="28" spans="1:22" ht="14.25">
      <c r="A28" s="4"/>
      <c r="S28" s="1"/>
      <c r="T28" s="1"/>
      <c r="U28" s="1"/>
      <c r="V28" s="1"/>
    </row>
    <row r="33" ht="14.25">
      <c r="J33" s="20" t="s">
        <v>18</v>
      </c>
    </row>
  </sheetData>
  <sheetProtection/>
  <mergeCells count="18">
    <mergeCell ref="P6:P7"/>
    <mergeCell ref="Q6:Q7"/>
    <mergeCell ref="I6:I7"/>
    <mergeCell ref="J6:J7"/>
    <mergeCell ref="L6:L7"/>
    <mergeCell ref="M6:M7"/>
    <mergeCell ref="N6:N7"/>
    <mergeCell ref="O6:O7"/>
    <mergeCell ref="A3:V3"/>
    <mergeCell ref="A5:A7"/>
    <mergeCell ref="B5:D6"/>
    <mergeCell ref="E5:G6"/>
    <mergeCell ref="H5:P5"/>
    <mergeCell ref="R5:R7"/>
    <mergeCell ref="S5:T6"/>
    <mergeCell ref="U5:U7"/>
    <mergeCell ref="V5:V7"/>
    <mergeCell ref="H6: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Patient Of Dr.OGen</dc:creator>
  <cp:keywords/>
  <dc:description/>
  <cp:lastModifiedBy>Ирина</cp:lastModifiedBy>
  <cp:lastPrinted>2017-06-26T04:38:34Z</cp:lastPrinted>
  <dcterms:created xsi:type="dcterms:W3CDTF">2002-08-14T06:30:45Z</dcterms:created>
  <dcterms:modified xsi:type="dcterms:W3CDTF">2017-06-26T03:48:29Z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