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24" activeTab="0"/>
  </bookViews>
  <sheets>
    <sheet name="мин. удобрения" sheetId="1" r:id="rId1"/>
  </sheet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<sst xmlns="http://schemas.openxmlformats.org/spreadsheetml/2006/main" count="51" uniqueCount="48">
  <si>
    <t>По району</t>
  </si>
  <si>
    <t>КФХ Вильданов</t>
  </si>
  <si>
    <t>ООО Р-Агро</t>
  </si>
  <si>
    <t>ПК Камский</t>
  </si>
  <si>
    <t>ПК Ирек</t>
  </si>
  <si>
    <t>ООО Гигант</t>
  </si>
  <si>
    <t xml:space="preserve">всего </t>
  </si>
  <si>
    <t>в т.ч.</t>
  </si>
  <si>
    <t>Наименование 
организации АПК</t>
  </si>
  <si>
    <t>Накоплено 
тонн, д.в.</t>
  </si>
  <si>
    <t>в том числе</t>
  </si>
  <si>
    <t>Приходится
 на 1 га,
 кг.д.в./га</t>
  </si>
  <si>
    <t>Внесено с осени всего, тонн</t>
  </si>
  <si>
    <t>приобретение и остаток к весенне-полевым работам</t>
  </si>
  <si>
    <t xml:space="preserve"> в физическом весе тонн</t>
  </si>
  <si>
    <t xml:space="preserve">в т.ч. за счёт </t>
  </si>
  <si>
    <t>аммиачная селитра 34,4</t>
  </si>
  <si>
    <t>Аммофос 12:52                            (64)</t>
  </si>
  <si>
    <t>NPK 16:16:16                       (48)</t>
  </si>
  <si>
    <t>NPK 15:15:15                       (45)</t>
  </si>
  <si>
    <t>Диаммофоска 10:26:26                              (62)</t>
  </si>
  <si>
    <t>Диаммофоска 9:25:25                              (59)</t>
  </si>
  <si>
    <t>NPK 13:19:19                    (51)</t>
  </si>
  <si>
    <t>Калий хлор                   (60)</t>
  </si>
  <si>
    <t>Безводный аммиак (92)</t>
  </si>
  <si>
    <t>аммиачная селитра                 34,4</t>
  </si>
  <si>
    <t>Карбомид    (46)</t>
  </si>
  <si>
    <t>NPK 16:16:16                                    (48)</t>
  </si>
  <si>
    <t>NPK 15:15:15                  (45)</t>
  </si>
  <si>
    <t>Диаммофоска 10:26:26                                            (62)</t>
  </si>
  <si>
    <t>Диаммофоска 9:25:25                                    (59)</t>
  </si>
  <si>
    <t>Агрис Азот  30:2,5:4,2               (36,7)</t>
  </si>
  <si>
    <t>собственных
средств</t>
  </si>
  <si>
    <t>бюджета</t>
  </si>
  <si>
    <t>ООО А/Ф ТПК</t>
  </si>
  <si>
    <t xml:space="preserve"> АПК Биклянь</t>
  </si>
  <si>
    <t xml:space="preserve"> СХП Ярыш</t>
  </si>
  <si>
    <t xml:space="preserve"> им.Сайдашева</t>
  </si>
  <si>
    <t>ООО А/Ф"Кама"</t>
  </si>
  <si>
    <t>ООО К. Бекон</t>
  </si>
  <si>
    <t xml:space="preserve">Накопление  минеральных удобрений  с учетом внесения под озимые  под урожай 2019 года </t>
  </si>
  <si>
    <t>Плановая посевная
 площадь 
2019 года, га</t>
  </si>
  <si>
    <t>Туковая смесь    N-29:S-10                (39)</t>
  </si>
  <si>
    <t>ООО Парадиз</t>
  </si>
  <si>
    <t>ПК Шильна</t>
  </si>
  <si>
    <t>ООО Тимерхан</t>
  </si>
  <si>
    <t>ИТОГО СХО</t>
  </si>
  <si>
    <t>итого по КФХ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</si>
</sst>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&quot;р.&quot;"/>
    <numFmt numFmtId="176" formatCode="0.00000"/>
    <numFmt numFmtId="177" formatCode="0.000000"/>
    <numFmt numFmtId="178" formatCode="0.0000000"/>
    <numFmt numFmtId="179" formatCode="0.00000000"/>
    <numFmt numFmtId="180" formatCode="_-* #,##0.000_р_._-;\-* #,##0.000_р_._-;_-* &quot;-&quot;??_р_._-;_-@_-"/>
    <numFmt numFmtId="181" formatCode="_-* #,##0.0_р_._-;\-* #,##0.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3" borderId="10" xfId="53" applyFont="1" applyFill="1" applyBorder="1">
      <alignment/>
      <protection/>
    </xf>
    <xf numFmtId="0" fontId="42" fillId="0" borderId="10" xfId="53" applyFont="1" applyBorder="1" applyAlignment="1">
      <alignment horizontal="center"/>
      <protection/>
    </xf>
    <xf numFmtId="2" fontId="42" fillId="0" borderId="10" xfId="53" applyNumberFormat="1" applyFont="1" applyBorder="1" applyAlignment="1">
      <alignment horizontal="center"/>
      <protection/>
    </xf>
    <xf numFmtId="0" fontId="42" fillId="33" borderId="10" xfId="53" applyFont="1" applyFill="1" applyBorder="1" applyAlignment="1">
      <alignment horizontal="center"/>
      <protection/>
    </xf>
    <xf numFmtId="0" fontId="43" fillId="0" borderId="10" xfId="53" applyFont="1" applyBorder="1" applyAlignment="1">
      <alignment horizontal="center"/>
      <protection/>
    </xf>
    <xf numFmtId="0" fontId="42" fillId="0" borderId="10" xfId="54" applyFont="1" applyBorder="1" applyAlignment="1">
      <alignment horizontal="center" vertical="center" textRotation="90" wrapText="1"/>
      <protection/>
    </xf>
    <xf numFmtId="0" fontId="5" fillId="0" borderId="10" xfId="54" applyFont="1" applyBorder="1" applyAlignment="1">
      <alignment horizontal="center" vertical="center" textRotation="90" wrapText="1"/>
      <protection/>
    </xf>
    <xf numFmtId="2" fontId="42" fillId="33" borderId="10" xfId="53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2" fontId="42" fillId="0" borderId="10" xfId="53" applyNumberFormat="1" applyFont="1" applyBorder="1" applyAlignment="1">
      <alignment horizontal="center"/>
      <protection/>
    </xf>
    <xf numFmtId="0" fontId="42" fillId="33" borderId="10" xfId="54" applyFont="1" applyFill="1" applyBorder="1">
      <alignment/>
      <protection/>
    </xf>
    <xf numFmtId="0" fontId="42" fillId="33" borderId="10" xfId="54" applyFont="1" applyFill="1" applyBorder="1" applyAlignment="1">
      <alignment horizontal="center"/>
      <protection/>
    </xf>
    <xf numFmtId="0" fontId="42" fillId="0" borderId="10" xfId="54" applyFont="1" applyBorder="1" applyAlignment="1">
      <alignment horizontal="center"/>
      <protection/>
    </xf>
    <xf numFmtId="2" fontId="42" fillId="0" borderId="10" xfId="54" applyNumberFormat="1" applyFont="1" applyBorder="1" applyAlignment="1">
      <alignment horizontal="center"/>
      <protection/>
    </xf>
    <xf numFmtId="0" fontId="43" fillId="33" borderId="10" xfId="54" applyFont="1" applyFill="1" applyBorder="1">
      <alignment/>
      <protection/>
    </xf>
    <xf numFmtId="0" fontId="43" fillId="33" borderId="10" xfId="54" applyFont="1" applyFill="1" applyBorder="1" applyAlignment="1">
      <alignment horizontal="center"/>
      <protection/>
    </xf>
    <xf numFmtId="0" fontId="43" fillId="0" borderId="10" xfId="54" applyFont="1" applyBorder="1" applyAlignment="1">
      <alignment horizontal="center"/>
      <protection/>
    </xf>
    <xf numFmtId="2" fontId="43" fillId="0" borderId="10" xfId="54" applyNumberFormat="1" applyFont="1" applyBorder="1" applyAlignment="1">
      <alignment horizontal="center"/>
      <protection/>
    </xf>
    <xf numFmtId="0" fontId="6" fillId="33" borderId="10" xfId="53" applyFont="1" applyFill="1" applyBorder="1" applyAlignment="1">
      <alignment vertical="center" wrapText="1"/>
      <protection/>
    </xf>
    <xf numFmtId="1" fontId="42" fillId="33" borderId="10" xfId="53" applyNumberFormat="1" applyFont="1" applyFill="1" applyBorder="1" applyAlignment="1">
      <alignment horizontal="center"/>
      <protection/>
    </xf>
    <xf numFmtId="1" fontId="42" fillId="0" borderId="10" xfId="53" applyNumberFormat="1" applyFont="1" applyBorder="1" applyAlignment="1">
      <alignment horizontal="center"/>
      <protection/>
    </xf>
    <xf numFmtId="1" fontId="43" fillId="0" borderId="10" xfId="53" applyNumberFormat="1" applyFont="1" applyBorder="1" applyAlignment="1">
      <alignment horizontal="center"/>
      <protection/>
    </xf>
    <xf numFmtId="1" fontId="43" fillId="33" borderId="10" xfId="53" applyNumberFormat="1" applyFont="1" applyFill="1" applyBorder="1" applyAlignment="1">
      <alignment horizontal="center"/>
      <protection/>
    </xf>
    <xf numFmtId="172" fontId="42" fillId="33" borderId="10" xfId="53" applyNumberFormat="1" applyFont="1" applyFill="1" applyBorder="1" applyAlignment="1">
      <alignment horizontal="center"/>
      <protection/>
    </xf>
    <xf numFmtId="0" fontId="42" fillId="33" borderId="10" xfId="53" applyFont="1" applyFill="1" applyBorder="1">
      <alignment/>
      <protection/>
    </xf>
    <xf numFmtId="0" fontId="42" fillId="0" borderId="11" xfId="54" applyFont="1" applyBorder="1" applyAlignment="1">
      <alignment horizontal="center" vertical="center" textRotation="90" wrapText="1"/>
      <protection/>
    </xf>
    <xf numFmtId="0" fontId="42" fillId="0" borderId="12" xfId="54" applyFont="1" applyBorder="1" applyAlignment="1">
      <alignment horizontal="center" vertical="center" textRotation="90" wrapText="1"/>
      <protection/>
    </xf>
    <xf numFmtId="0" fontId="42" fillId="0" borderId="13" xfId="54" applyFont="1" applyBorder="1" applyAlignment="1">
      <alignment horizontal="center" vertical="center" wrapText="1"/>
      <protection/>
    </xf>
    <xf numFmtId="0" fontId="42" fillId="0" borderId="14" xfId="54" applyFont="1" applyBorder="1" applyAlignment="1">
      <alignment horizontal="center" vertical="center" wrapText="1"/>
      <protection/>
    </xf>
    <xf numFmtId="0" fontId="42" fillId="0" borderId="15" xfId="54" applyFont="1" applyBorder="1" applyAlignment="1">
      <alignment horizontal="center" vertical="center" wrapText="1"/>
      <protection/>
    </xf>
    <xf numFmtId="0" fontId="42" fillId="0" borderId="10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0" fontId="42" fillId="0" borderId="11" xfId="54" applyFont="1" applyBorder="1" applyAlignment="1">
      <alignment horizontal="center" vertical="center" wrapText="1"/>
      <protection/>
    </xf>
    <xf numFmtId="0" fontId="42" fillId="0" borderId="16" xfId="54" applyFont="1" applyBorder="1" applyAlignment="1">
      <alignment horizontal="center" vertical="center" wrapText="1"/>
      <protection/>
    </xf>
    <xf numFmtId="0" fontId="42" fillId="0" borderId="12" xfId="54" applyFont="1" applyBorder="1" applyAlignment="1">
      <alignment horizontal="center" vertical="center" wrapText="1"/>
      <protection/>
    </xf>
    <xf numFmtId="0" fontId="42" fillId="0" borderId="16" xfId="54" applyFont="1" applyBorder="1" applyAlignment="1">
      <alignment horizontal="center" vertical="center" textRotation="90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="90" zoomScaleNormal="90" zoomScalePageLayoutView="0" workbookViewId="0" topLeftCell="A1">
      <selection activeCell="AD9" sqref="AD9"/>
    </sheetView>
  </sheetViews>
  <sheetFormatPr defaultColWidth="8.75390625" defaultRowHeight="18.75" customHeight="1"/>
  <cols>
    <col min="1" max="1" width="14.25390625" style="0" customWidth="1"/>
    <col min="2" max="2" width="6.75390625" style="0" customWidth="1"/>
    <col min="3" max="3" width="5.875" style="0" customWidth="1"/>
    <col min="4" max="4" width="5.375" style="0" customWidth="1"/>
    <col min="5" max="5" width="4.875" style="0" customWidth="1"/>
    <col min="6" max="6" width="5.00390625" style="0" customWidth="1"/>
    <col min="7" max="7" width="5.375" style="0" customWidth="1"/>
    <col min="8" max="8" width="4.25390625" style="0" customWidth="1"/>
    <col min="9" max="9" width="6.125" style="0" customWidth="1"/>
    <col min="10" max="10" width="6.00390625" style="0" customWidth="1"/>
    <col min="11" max="11" width="4.625" style="0" customWidth="1"/>
    <col min="12" max="12" width="4.25390625" style="0" customWidth="1"/>
    <col min="13" max="13" width="4.375" style="0" customWidth="1"/>
    <col min="14" max="15" width="5.75390625" style="0" customWidth="1"/>
    <col min="16" max="16" width="5.125" style="0" customWidth="1"/>
    <col min="17" max="17" width="6.125" style="0" customWidth="1"/>
    <col min="18" max="18" width="4.875" style="0" customWidth="1"/>
    <col min="19" max="19" width="5.75390625" style="0" customWidth="1"/>
    <col min="20" max="20" width="5.875" style="0" customWidth="1"/>
    <col min="21" max="21" width="6.00390625" style="0" customWidth="1"/>
    <col min="22" max="22" width="4.125" style="0" customWidth="1"/>
    <col min="23" max="23" width="5.125" style="0" customWidth="1"/>
    <col min="24" max="24" width="6.125" style="0" customWidth="1"/>
    <col min="25" max="26" width="5.625" style="0" customWidth="1"/>
  </cols>
  <sheetData>
    <row r="1" spans="1:26" ht="18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8.75" customHeight="1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8.75" customHeight="1">
      <c r="A4" s="34" t="s">
        <v>8</v>
      </c>
      <c r="B4" s="27" t="s">
        <v>41</v>
      </c>
      <c r="C4" s="27" t="s">
        <v>9</v>
      </c>
      <c r="D4" s="32" t="s">
        <v>10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 t="s">
        <v>11</v>
      </c>
      <c r="Y4" s="32"/>
      <c r="Z4" s="32"/>
    </row>
    <row r="5" spans="1:26" ht="18.75" customHeight="1">
      <c r="A5" s="35"/>
      <c r="B5" s="37"/>
      <c r="C5" s="37"/>
      <c r="D5" s="29" t="s">
        <v>12</v>
      </c>
      <c r="E5" s="30"/>
      <c r="F5" s="30"/>
      <c r="G5" s="30"/>
      <c r="H5" s="30"/>
      <c r="I5" s="30"/>
      <c r="J5" s="30"/>
      <c r="K5" s="30"/>
      <c r="L5" s="30"/>
      <c r="M5" s="31"/>
      <c r="N5" s="38" t="s">
        <v>13</v>
      </c>
      <c r="O5" s="38"/>
      <c r="P5" s="38"/>
      <c r="Q5" s="38"/>
      <c r="R5" s="38"/>
      <c r="S5" s="38"/>
      <c r="T5" s="38"/>
      <c r="U5" s="38"/>
      <c r="V5" s="38"/>
      <c r="W5" s="38"/>
      <c r="X5" s="32"/>
      <c r="Y5" s="32"/>
      <c r="Z5" s="32"/>
    </row>
    <row r="6" spans="1:26" ht="18.75" customHeight="1">
      <c r="A6" s="35"/>
      <c r="B6" s="37"/>
      <c r="C6" s="37"/>
      <c r="D6" s="27" t="s">
        <v>14</v>
      </c>
      <c r="E6" s="29" t="s">
        <v>7</v>
      </c>
      <c r="F6" s="30"/>
      <c r="G6" s="30"/>
      <c r="H6" s="30"/>
      <c r="I6" s="30"/>
      <c r="J6" s="30"/>
      <c r="K6" s="30"/>
      <c r="L6" s="30"/>
      <c r="M6" s="31"/>
      <c r="N6" s="27" t="s">
        <v>14</v>
      </c>
      <c r="O6" s="32" t="s">
        <v>7</v>
      </c>
      <c r="P6" s="32"/>
      <c r="Q6" s="32"/>
      <c r="R6" s="32"/>
      <c r="S6" s="32"/>
      <c r="T6" s="32"/>
      <c r="U6" s="32"/>
      <c r="V6" s="32"/>
      <c r="W6" s="32"/>
      <c r="X6" s="27" t="s">
        <v>6</v>
      </c>
      <c r="Y6" s="29" t="s">
        <v>15</v>
      </c>
      <c r="Z6" s="31"/>
    </row>
    <row r="7" spans="1:26" ht="76.5" customHeight="1">
      <c r="A7" s="36"/>
      <c r="B7" s="28"/>
      <c r="C7" s="28"/>
      <c r="D7" s="28"/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28"/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  <c r="T7" s="6" t="s">
        <v>30</v>
      </c>
      <c r="U7" s="6" t="s">
        <v>42</v>
      </c>
      <c r="V7" s="6" t="s">
        <v>23</v>
      </c>
      <c r="W7" s="7" t="s">
        <v>31</v>
      </c>
      <c r="X7" s="28"/>
      <c r="Y7" s="6" t="s">
        <v>32</v>
      </c>
      <c r="Z7" s="6" t="s">
        <v>33</v>
      </c>
    </row>
    <row r="8" spans="1:26" ht="18.75" customHeight="1">
      <c r="A8" s="1" t="s">
        <v>2</v>
      </c>
      <c r="B8" s="2">
        <v>4034</v>
      </c>
      <c r="C8" s="23">
        <f>(E8*0.344)+(F8*0.64)+(G8*0.48)+(H8*0.45)+(I8*0.62)+(J8*0.59)+(K8*0.51)+(L8*0.6)+(M8*0.92)+(O8*0.344)+(P8*0.46)+(Q8*0.48)+(R8*0.45)+(S8*0.62)+(T8*0.59)+(U8*0.51)+(V8*0.6)+(W8*0.367)</f>
        <v>130.8</v>
      </c>
      <c r="D8" s="2">
        <f>E8+F8+G8+H8+I8+J8+K8+L8+M8</f>
        <v>0</v>
      </c>
      <c r="E8" s="2"/>
      <c r="F8" s="2"/>
      <c r="G8" s="2"/>
      <c r="H8" s="2"/>
      <c r="I8" s="2"/>
      <c r="J8" s="2"/>
      <c r="K8" s="2"/>
      <c r="L8" s="2"/>
      <c r="M8" s="2"/>
      <c r="N8" s="22">
        <f>O8+P8+Q8+R8+S8+T8+U8+V8+W8</f>
        <v>300</v>
      </c>
      <c r="O8" s="22">
        <v>200</v>
      </c>
      <c r="P8" s="2"/>
      <c r="Q8" s="2"/>
      <c r="R8" s="2"/>
      <c r="S8" s="2">
        <v>100</v>
      </c>
      <c r="T8" s="2"/>
      <c r="U8" s="2"/>
      <c r="V8" s="2"/>
      <c r="W8" s="2"/>
      <c r="X8" s="11">
        <f>C8*1000/B8</f>
        <v>32.42439266236986</v>
      </c>
      <c r="Y8" s="11">
        <f>X8-Z8</f>
        <v>32.42439266236986</v>
      </c>
      <c r="Z8" s="3"/>
    </row>
    <row r="9" spans="1:26" ht="18.75" customHeight="1">
      <c r="A9" s="1" t="s">
        <v>5</v>
      </c>
      <c r="B9" s="2">
        <v>3615</v>
      </c>
      <c r="C9" s="23">
        <f aca="true" t="shared" si="0" ref="C9:C24">(E9*0.344)+(F9*0.64)+(G9*0.48)+(H9*0.45)+(I9*0.62)+(J9*0.59)+(K9*0.51)+(L9*0.6)+(M9*0.92)+(O9*0.344)+(P9*0.46)+(Q9*0.48)+(R9*0.45)+(S9*0.62)+(T9*0.59)+(U9*0.51)+(V9*0.6)+(W9*0.367)</f>
        <v>205.89999999999998</v>
      </c>
      <c r="D9" s="2">
        <f aca="true" t="shared" si="1" ref="D9:D21">E9+F9+G9+H9+I9+J9+K9+L9+M9</f>
        <v>80</v>
      </c>
      <c r="E9" s="2">
        <v>50</v>
      </c>
      <c r="F9" s="2"/>
      <c r="G9" s="2"/>
      <c r="H9" s="2">
        <v>30</v>
      </c>
      <c r="I9" s="2"/>
      <c r="J9" s="2"/>
      <c r="K9" s="2"/>
      <c r="L9" s="2"/>
      <c r="M9" s="2"/>
      <c r="N9" s="22">
        <f aca="true" t="shared" si="2" ref="N9:N24">O9+P9+Q9+R9+S9+T9+U9+V9+W9</f>
        <v>450</v>
      </c>
      <c r="O9" s="22">
        <v>300</v>
      </c>
      <c r="P9" s="2"/>
      <c r="Q9" s="2">
        <v>150</v>
      </c>
      <c r="R9" s="2"/>
      <c r="S9" s="2"/>
      <c r="T9" s="2"/>
      <c r="U9" s="2"/>
      <c r="V9" s="2"/>
      <c r="W9" s="2"/>
      <c r="X9" s="11">
        <f aca="true" t="shared" si="3" ref="X9:X24">C9*1000/B9</f>
        <v>56.957123098201926</v>
      </c>
      <c r="Y9" s="11">
        <f aca="true" t="shared" si="4" ref="Y9:Y24">X9-Z9</f>
        <v>56.957123098201926</v>
      </c>
      <c r="Z9" s="3"/>
    </row>
    <row r="10" spans="1:26" ht="18.75" customHeight="1" hidden="1">
      <c r="A10" s="1" t="s">
        <v>3</v>
      </c>
      <c r="B10" s="2">
        <v>1274</v>
      </c>
      <c r="C10" s="23">
        <f t="shared" si="0"/>
        <v>10.319999999999999</v>
      </c>
      <c r="D10" s="2">
        <f t="shared" si="1"/>
        <v>0</v>
      </c>
      <c r="E10" s="2"/>
      <c r="F10" s="2"/>
      <c r="G10" s="2"/>
      <c r="H10" s="2"/>
      <c r="I10" s="2"/>
      <c r="J10" s="2"/>
      <c r="K10" s="2"/>
      <c r="L10" s="2"/>
      <c r="M10" s="2"/>
      <c r="N10" s="22">
        <f t="shared" si="2"/>
        <v>30</v>
      </c>
      <c r="O10" s="2">
        <v>30</v>
      </c>
      <c r="P10" s="2"/>
      <c r="Q10" s="2"/>
      <c r="R10" s="2"/>
      <c r="S10" s="2"/>
      <c r="T10" s="2"/>
      <c r="U10" s="2"/>
      <c r="V10" s="2"/>
      <c r="W10" s="2"/>
      <c r="X10" s="11">
        <f t="shared" si="3"/>
        <v>8.100470957613814</v>
      </c>
      <c r="Y10" s="11">
        <f t="shared" si="4"/>
        <v>8.100470957613814</v>
      </c>
      <c r="Z10" s="3"/>
    </row>
    <row r="11" spans="1:26" ht="18.75" customHeight="1">
      <c r="A11" s="1" t="s">
        <v>43</v>
      </c>
      <c r="B11" s="2">
        <v>2191</v>
      </c>
      <c r="C11" s="23">
        <f t="shared" si="0"/>
        <v>107.97999999999999</v>
      </c>
      <c r="D11" s="2">
        <f t="shared" si="1"/>
        <v>93</v>
      </c>
      <c r="E11" s="2"/>
      <c r="F11" s="2"/>
      <c r="G11" s="2">
        <v>93</v>
      </c>
      <c r="H11" s="2"/>
      <c r="I11" s="2"/>
      <c r="J11" s="2"/>
      <c r="K11" s="2"/>
      <c r="L11" s="2"/>
      <c r="M11" s="2"/>
      <c r="N11" s="22">
        <f t="shared" si="2"/>
        <v>149</v>
      </c>
      <c r="O11" s="3">
        <v>100</v>
      </c>
      <c r="P11" s="2">
        <v>9</v>
      </c>
      <c r="Q11" s="2"/>
      <c r="R11" s="2"/>
      <c r="S11" s="2">
        <v>40</v>
      </c>
      <c r="T11" s="2"/>
      <c r="U11" s="2"/>
      <c r="V11" s="2"/>
      <c r="W11" s="2"/>
      <c r="X11" s="11">
        <f t="shared" si="3"/>
        <v>49.28343222272934</v>
      </c>
      <c r="Y11" s="11">
        <f t="shared" si="4"/>
        <v>49.28343222272934</v>
      </c>
      <c r="Z11" s="3"/>
    </row>
    <row r="12" spans="1:26" ht="18.75" customHeight="1">
      <c r="A12" s="1" t="s">
        <v>34</v>
      </c>
      <c r="B12" s="2">
        <v>3358</v>
      </c>
      <c r="C12" s="23">
        <f t="shared" si="0"/>
        <v>165.56</v>
      </c>
      <c r="D12" s="2">
        <f t="shared" si="1"/>
        <v>18</v>
      </c>
      <c r="E12" s="2"/>
      <c r="F12" s="2"/>
      <c r="G12" s="2"/>
      <c r="H12" s="2"/>
      <c r="I12" s="2">
        <v>18</v>
      </c>
      <c r="J12" s="2"/>
      <c r="K12" s="2"/>
      <c r="L12" s="2"/>
      <c r="M12" s="2"/>
      <c r="N12" s="22">
        <f t="shared" si="2"/>
        <v>280</v>
      </c>
      <c r="O12" s="2"/>
      <c r="P12" s="2">
        <v>120</v>
      </c>
      <c r="Q12" s="2"/>
      <c r="R12" s="2"/>
      <c r="S12" s="2">
        <v>160</v>
      </c>
      <c r="T12" s="2"/>
      <c r="U12" s="2"/>
      <c r="V12" s="2"/>
      <c r="W12" s="2"/>
      <c r="X12" s="11">
        <f t="shared" si="3"/>
        <v>49.30315664085765</v>
      </c>
      <c r="Y12" s="11">
        <f t="shared" si="4"/>
        <v>49.30315664085765</v>
      </c>
      <c r="Z12" s="3"/>
    </row>
    <row r="13" spans="1:26" s="9" customFormat="1" ht="18.75" customHeight="1">
      <c r="A13" s="1" t="s">
        <v>35</v>
      </c>
      <c r="B13" s="4">
        <v>2584</v>
      </c>
      <c r="C13" s="24">
        <f t="shared" si="0"/>
        <v>94.88</v>
      </c>
      <c r="D13" s="4">
        <f t="shared" si="1"/>
        <v>40</v>
      </c>
      <c r="E13" s="4"/>
      <c r="F13" s="4"/>
      <c r="G13" s="4">
        <v>40</v>
      </c>
      <c r="H13" s="4"/>
      <c r="I13" s="4"/>
      <c r="J13" s="4"/>
      <c r="K13" s="4"/>
      <c r="L13" s="4"/>
      <c r="M13" s="4"/>
      <c r="N13" s="21">
        <f t="shared" si="2"/>
        <v>220</v>
      </c>
      <c r="O13" s="8">
        <v>220</v>
      </c>
      <c r="P13" s="4"/>
      <c r="Q13" s="4"/>
      <c r="R13" s="4"/>
      <c r="S13" s="4"/>
      <c r="T13" s="4"/>
      <c r="U13" s="4"/>
      <c r="V13" s="4"/>
      <c r="W13" s="4"/>
      <c r="X13" s="25">
        <f t="shared" si="3"/>
        <v>36.71826625386997</v>
      </c>
      <c r="Y13" s="25">
        <f t="shared" si="4"/>
        <v>36.71826625386997</v>
      </c>
      <c r="Z13" s="8"/>
    </row>
    <row r="14" spans="1:50" s="10" customFormat="1" ht="18.75" customHeight="1">
      <c r="A14" s="1" t="s">
        <v>36</v>
      </c>
      <c r="B14" s="4">
        <v>2997</v>
      </c>
      <c r="C14" s="23">
        <f t="shared" si="0"/>
        <v>115.6</v>
      </c>
      <c r="D14" s="2">
        <f t="shared" si="1"/>
        <v>20</v>
      </c>
      <c r="E14" s="4"/>
      <c r="F14" s="4"/>
      <c r="G14" s="4"/>
      <c r="H14" s="4">
        <v>20</v>
      </c>
      <c r="I14" s="4"/>
      <c r="J14" s="4"/>
      <c r="K14" s="4"/>
      <c r="L14" s="4"/>
      <c r="M14" s="4"/>
      <c r="N14" s="22">
        <f t="shared" si="2"/>
        <v>280</v>
      </c>
      <c r="O14" s="8">
        <v>200</v>
      </c>
      <c r="P14" s="4"/>
      <c r="Q14" s="4">
        <v>60</v>
      </c>
      <c r="R14" s="4">
        <v>20</v>
      </c>
      <c r="S14" s="4"/>
      <c r="T14" s="4"/>
      <c r="U14" s="4"/>
      <c r="V14" s="4"/>
      <c r="W14" s="4"/>
      <c r="X14" s="11">
        <f t="shared" si="3"/>
        <v>38.57190523857191</v>
      </c>
      <c r="Y14" s="11">
        <f t="shared" si="4"/>
        <v>38.57190523857191</v>
      </c>
      <c r="Z14" s="8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26" ht="18.75" customHeight="1">
      <c r="A15" s="1" t="s">
        <v>37</v>
      </c>
      <c r="B15" s="4">
        <v>5950</v>
      </c>
      <c r="C15" s="23">
        <f t="shared" si="0"/>
        <v>272.28</v>
      </c>
      <c r="D15" s="2">
        <f t="shared" si="1"/>
        <v>80</v>
      </c>
      <c r="E15" s="4"/>
      <c r="F15" s="4"/>
      <c r="G15" s="4"/>
      <c r="H15" s="4">
        <v>80</v>
      </c>
      <c r="I15" s="4"/>
      <c r="J15" s="4"/>
      <c r="K15" s="4"/>
      <c r="L15" s="4"/>
      <c r="M15" s="4"/>
      <c r="N15" s="22">
        <f t="shared" si="2"/>
        <v>440</v>
      </c>
      <c r="O15" s="8">
        <v>120</v>
      </c>
      <c r="P15" s="4"/>
      <c r="Q15" s="4"/>
      <c r="R15" s="4">
        <v>20</v>
      </c>
      <c r="S15" s="4">
        <v>300</v>
      </c>
      <c r="T15" s="4"/>
      <c r="U15" s="4"/>
      <c r="V15" s="4"/>
      <c r="W15" s="4"/>
      <c r="X15" s="11">
        <f t="shared" si="3"/>
        <v>45.76134453781513</v>
      </c>
      <c r="Y15" s="11">
        <f t="shared" si="4"/>
        <v>45.76134453781513</v>
      </c>
      <c r="Z15" s="8"/>
    </row>
    <row r="16" spans="1:26" ht="18.75" customHeight="1">
      <c r="A16" s="1" t="s">
        <v>4</v>
      </c>
      <c r="B16" s="2">
        <v>1841</v>
      </c>
      <c r="C16" s="23">
        <f t="shared" si="0"/>
        <v>55.8</v>
      </c>
      <c r="D16" s="2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2">
        <f t="shared" si="2"/>
        <v>90</v>
      </c>
      <c r="O16" s="3"/>
      <c r="P16" s="2"/>
      <c r="Q16" s="2"/>
      <c r="R16" s="2"/>
      <c r="S16" s="2">
        <v>90</v>
      </c>
      <c r="T16" s="2"/>
      <c r="U16" s="2"/>
      <c r="V16" s="2"/>
      <c r="W16" s="2"/>
      <c r="X16" s="11">
        <f t="shared" si="3"/>
        <v>30.309614340032592</v>
      </c>
      <c r="Y16" s="11">
        <f t="shared" si="4"/>
        <v>30.309614340032592</v>
      </c>
      <c r="Z16" s="3"/>
    </row>
    <row r="17" spans="1:26" ht="18.75" customHeight="1">
      <c r="A17" s="1" t="s">
        <v>38</v>
      </c>
      <c r="B17" s="2">
        <v>22199</v>
      </c>
      <c r="C17" s="23">
        <f t="shared" si="0"/>
        <v>1794.724</v>
      </c>
      <c r="D17" s="2">
        <f t="shared" si="1"/>
        <v>3292</v>
      </c>
      <c r="E17" s="2">
        <v>1646</v>
      </c>
      <c r="F17" s="2">
        <v>260</v>
      </c>
      <c r="G17" s="2">
        <v>345</v>
      </c>
      <c r="H17" s="2"/>
      <c r="I17" s="2"/>
      <c r="J17" s="2">
        <v>330</v>
      </c>
      <c r="K17" s="2"/>
      <c r="L17" s="2">
        <v>711</v>
      </c>
      <c r="M17" s="2"/>
      <c r="N17" s="22">
        <f t="shared" si="2"/>
        <v>800</v>
      </c>
      <c r="O17" s="22">
        <v>800</v>
      </c>
      <c r="P17" s="2"/>
      <c r="Q17" s="2"/>
      <c r="R17" s="2"/>
      <c r="S17" s="2"/>
      <c r="T17" s="2"/>
      <c r="U17" s="11"/>
      <c r="V17" s="2"/>
      <c r="W17" s="2"/>
      <c r="X17" s="11">
        <f t="shared" si="3"/>
        <v>80.84706518311636</v>
      </c>
      <c r="Y17" s="11">
        <f t="shared" si="4"/>
        <v>80.84706518311636</v>
      </c>
      <c r="Z17" s="3"/>
    </row>
    <row r="18" spans="1:26" ht="18.75" customHeight="1">
      <c r="A18" s="1" t="s">
        <v>39</v>
      </c>
      <c r="B18" s="4">
        <v>7505</v>
      </c>
      <c r="C18" s="23">
        <f t="shared" si="0"/>
        <v>377.612</v>
      </c>
      <c r="D18" s="2">
        <f t="shared" si="1"/>
        <v>462</v>
      </c>
      <c r="E18" s="4"/>
      <c r="F18" s="4"/>
      <c r="G18" s="4">
        <v>160</v>
      </c>
      <c r="H18" s="4"/>
      <c r="I18" s="4"/>
      <c r="J18" s="4"/>
      <c r="K18" s="4"/>
      <c r="L18" s="4">
        <v>302</v>
      </c>
      <c r="M18" s="4"/>
      <c r="N18" s="22">
        <f t="shared" si="2"/>
        <v>244</v>
      </c>
      <c r="O18" s="21">
        <v>101</v>
      </c>
      <c r="P18" s="4"/>
      <c r="Q18" s="4"/>
      <c r="R18" s="4"/>
      <c r="S18" s="4"/>
      <c r="T18" s="4"/>
      <c r="U18" s="4"/>
      <c r="V18" s="4">
        <v>139</v>
      </c>
      <c r="W18" s="4">
        <v>4</v>
      </c>
      <c r="X18" s="11">
        <f t="shared" si="3"/>
        <v>50.3147235176549</v>
      </c>
      <c r="Y18" s="11">
        <f t="shared" si="4"/>
        <v>50.3147235176549</v>
      </c>
      <c r="Z18" s="8"/>
    </row>
    <row r="19" spans="1:26" ht="15.75" customHeight="1">
      <c r="A19" s="26" t="s">
        <v>1</v>
      </c>
      <c r="B19" s="4">
        <v>2919</v>
      </c>
      <c r="C19" s="23">
        <f t="shared" si="0"/>
        <v>47.483</v>
      </c>
      <c r="D19" s="2">
        <f t="shared" si="1"/>
        <v>14.6</v>
      </c>
      <c r="E19" s="2"/>
      <c r="F19" s="2"/>
      <c r="G19" s="2"/>
      <c r="H19" s="2"/>
      <c r="I19" s="2">
        <v>14.6</v>
      </c>
      <c r="J19" s="2"/>
      <c r="K19" s="2"/>
      <c r="L19" s="2"/>
      <c r="M19" s="2"/>
      <c r="N19" s="22">
        <f t="shared" si="2"/>
        <v>102.85</v>
      </c>
      <c r="O19" s="3">
        <v>80</v>
      </c>
      <c r="P19" s="2">
        <v>2.85</v>
      </c>
      <c r="Q19" s="2">
        <v>20</v>
      </c>
      <c r="R19" s="2"/>
      <c r="S19" s="2"/>
      <c r="T19" s="2"/>
      <c r="U19" s="2"/>
      <c r="V19" s="2"/>
      <c r="W19" s="2"/>
      <c r="X19" s="11">
        <f t="shared" si="3"/>
        <v>16.266872216512503</v>
      </c>
      <c r="Y19" s="11">
        <f t="shared" si="4"/>
        <v>16.266872216512503</v>
      </c>
      <c r="Z19" s="3"/>
    </row>
    <row r="20" spans="1:26" ht="18.75" customHeight="1" hidden="1">
      <c r="A20" s="12" t="s">
        <v>44</v>
      </c>
      <c r="B20" s="13">
        <v>208</v>
      </c>
      <c r="C20" s="23">
        <f t="shared" si="0"/>
        <v>31.62</v>
      </c>
      <c r="D20" s="2">
        <f t="shared" si="1"/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22">
        <f t="shared" si="2"/>
        <v>51</v>
      </c>
      <c r="O20" s="3"/>
      <c r="P20" s="14"/>
      <c r="Q20" s="14"/>
      <c r="R20" s="14"/>
      <c r="S20" s="14">
        <v>51</v>
      </c>
      <c r="T20" s="14"/>
      <c r="U20" s="14"/>
      <c r="V20" s="14"/>
      <c r="W20" s="14"/>
      <c r="X20" s="11">
        <f t="shared" si="3"/>
        <v>152.01923076923077</v>
      </c>
      <c r="Y20" s="11">
        <f t="shared" si="4"/>
        <v>152.01923076923077</v>
      </c>
      <c r="Z20" s="15"/>
    </row>
    <row r="21" spans="1:26" ht="18.75" customHeight="1" hidden="1">
      <c r="A21" s="12" t="s">
        <v>45</v>
      </c>
      <c r="B21" s="13">
        <v>1357</v>
      </c>
      <c r="C21" s="23">
        <f t="shared" si="0"/>
        <v>0</v>
      </c>
      <c r="D21" s="2">
        <f t="shared" si="1"/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22">
        <f t="shared" si="2"/>
        <v>0</v>
      </c>
      <c r="O21" s="3"/>
      <c r="P21" s="14"/>
      <c r="Q21" s="14"/>
      <c r="R21" s="14"/>
      <c r="S21" s="14"/>
      <c r="T21" s="14"/>
      <c r="U21" s="14"/>
      <c r="V21" s="14"/>
      <c r="W21" s="14"/>
      <c r="X21" s="11">
        <f t="shared" si="3"/>
        <v>0</v>
      </c>
      <c r="Y21" s="11">
        <f t="shared" si="4"/>
        <v>0</v>
      </c>
      <c r="Z21" s="15"/>
    </row>
    <row r="22" spans="1:26" ht="18.75" customHeight="1">
      <c r="A22" s="16" t="s">
        <v>46</v>
      </c>
      <c r="B22" s="17">
        <f>SUM(B8:B21)</f>
        <v>62032</v>
      </c>
      <c r="C22" s="23">
        <f t="shared" si="0"/>
        <v>3410.5589999999997</v>
      </c>
      <c r="D22" s="5">
        <f>E22+F22+G22+H22+I22+J22+K22+L22+M22</f>
        <v>4099.6</v>
      </c>
      <c r="E22" s="18">
        <f>SUM(E8:E21)</f>
        <v>1696</v>
      </c>
      <c r="F22" s="18">
        <f>SUM(F17:F21)</f>
        <v>260</v>
      </c>
      <c r="G22" s="18">
        <f aca="true" t="shared" si="5" ref="G22:M22">SUM(G8:G21)</f>
        <v>638</v>
      </c>
      <c r="H22" s="18">
        <f t="shared" si="5"/>
        <v>130</v>
      </c>
      <c r="I22" s="18">
        <f t="shared" si="5"/>
        <v>32.6</v>
      </c>
      <c r="J22" s="18">
        <f t="shared" si="5"/>
        <v>330</v>
      </c>
      <c r="K22" s="18">
        <f t="shared" si="5"/>
        <v>0</v>
      </c>
      <c r="L22" s="18">
        <f t="shared" si="5"/>
        <v>1013</v>
      </c>
      <c r="M22" s="18">
        <f t="shared" si="5"/>
        <v>0</v>
      </c>
      <c r="N22" s="22">
        <f t="shared" si="2"/>
        <v>3436.85</v>
      </c>
      <c r="O22" s="23">
        <f aca="true" t="shared" si="6" ref="O22:W22">SUM(O8:O21)</f>
        <v>2151</v>
      </c>
      <c r="P22" s="18">
        <f t="shared" si="6"/>
        <v>131.85</v>
      </c>
      <c r="Q22" s="18">
        <f t="shared" si="6"/>
        <v>230</v>
      </c>
      <c r="R22" s="18">
        <f t="shared" si="6"/>
        <v>40</v>
      </c>
      <c r="S22" s="18">
        <f t="shared" si="6"/>
        <v>741</v>
      </c>
      <c r="T22" s="18">
        <f t="shared" si="6"/>
        <v>0</v>
      </c>
      <c r="U22" s="18">
        <f t="shared" si="6"/>
        <v>0</v>
      </c>
      <c r="V22" s="18">
        <f t="shared" si="6"/>
        <v>139</v>
      </c>
      <c r="W22" s="18">
        <f t="shared" si="6"/>
        <v>4</v>
      </c>
      <c r="X22" s="11">
        <f t="shared" si="3"/>
        <v>54.980639025019336</v>
      </c>
      <c r="Y22" s="11">
        <f t="shared" si="4"/>
        <v>54.980639025019336</v>
      </c>
      <c r="Z22" s="19"/>
    </row>
    <row r="23" spans="1:26" ht="13.5" customHeight="1">
      <c r="A23" s="20" t="s">
        <v>47</v>
      </c>
      <c r="B23" s="13">
        <v>10423</v>
      </c>
      <c r="C23" s="23">
        <f t="shared" si="0"/>
        <v>213.023</v>
      </c>
      <c r="D23" s="5">
        <f>E23+F23+G23+H23+I23+J23+K23+L23+M23</f>
        <v>6</v>
      </c>
      <c r="E23" s="14">
        <v>6</v>
      </c>
      <c r="F23" s="14"/>
      <c r="G23" s="14"/>
      <c r="H23" s="14"/>
      <c r="I23" s="14"/>
      <c r="J23" s="14"/>
      <c r="K23" s="14"/>
      <c r="L23" s="14"/>
      <c r="M23" s="14"/>
      <c r="N23" s="22">
        <f t="shared" si="2"/>
        <v>572</v>
      </c>
      <c r="O23" s="22">
        <v>420</v>
      </c>
      <c r="P23" s="14">
        <v>115</v>
      </c>
      <c r="Q23" s="14"/>
      <c r="R23" s="14"/>
      <c r="S23" s="14"/>
      <c r="T23" s="14"/>
      <c r="U23" s="14"/>
      <c r="V23" s="14"/>
      <c r="W23" s="14">
        <v>37</v>
      </c>
      <c r="X23" s="11">
        <f t="shared" si="3"/>
        <v>20.43778182864818</v>
      </c>
      <c r="Y23" s="11">
        <f t="shared" si="4"/>
        <v>20.43778182864818</v>
      </c>
      <c r="Z23" s="15"/>
    </row>
    <row r="24" spans="1:26" ht="14.25" customHeight="1">
      <c r="A24" s="20" t="s">
        <v>0</v>
      </c>
      <c r="B24" s="13">
        <f>B22+B23</f>
        <v>72455</v>
      </c>
      <c r="C24" s="23">
        <f t="shared" si="0"/>
        <v>3623.5820000000003</v>
      </c>
      <c r="D24" s="13">
        <f aca="true" t="shared" si="7" ref="D24:Z24">D22+D23</f>
        <v>4105.6</v>
      </c>
      <c r="E24" s="13">
        <f t="shared" si="7"/>
        <v>1702</v>
      </c>
      <c r="F24" s="13">
        <f t="shared" si="7"/>
        <v>260</v>
      </c>
      <c r="G24" s="13">
        <f t="shared" si="7"/>
        <v>638</v>
      </c>
      <c r="H24" s="13">
        <f t="shared" si="7"/>
        <v>130</v>
      </c>
      <c r="I24" s="13">
        <f t="shared" si="7"/>
        <v>32.6</v>
      </c>
      <c r="J24" s="13">
        <f t="shared" si="7"/>
        <v>330</v>
      </c>
      <c r="K24" s="13">
        <f t="shared" si="7"/>
        <v>0</v>
      </c>
      <c r="L24" s="13">
        <f t="shared" si="7"/>
        <v>1013</v>
      </c>
      <c r="M24" s="13">
        <f t="shared" si="7"/>
        <v>0</v>
      </c>
      <c r="N24" s="22">
        <f t="shared" si="2"/>
        <v>4008.85</v>
      </c>
      <c r="O24" s="13">
        <f t="shared" si="7"/>
        <v>2571</v>
      </c>
      <c r="P24" s="13">
        <f t="shared" si="7"/>
        <v>246.85</v>
      </c>
      <c r="Q24" s="13">
        <f t="shared" si="7"/>
        <v>230</v>
      </c>
      <c r="R24" s="13">
        <f t="shared" si="7"/>
        <v>40</v>
      </c>
      <c r="S24" s="13">
        <f t="shared" si="7"/>
        <v>741</v>
      </c>
      <c r="T24" s="13">
        <f t="shared" si="7"/>
        <v>0</v>
      </c>
      <c r="U24" s="13">
        <f t="shared" si="7"/>
        <v>0</v>
      </c>
      <c r="V24" s="13">
        <f t="shared" si="7"/>
        <v>139</v>
      </c>
      <c r="W24" s="13">
        <f t="shared" si="7"/>
        <v>41</v>
      </c>
      <c r="X24" s="11">
        <f t="shared" si="3"/>
        <v>50.01148298944173</v>
      </c>
      <c r="Y24" s="11">
        <f t="shared" si="4"/>
        <v>50.01148298944173</v>
      </c>
      <c r="Z24" s="13">
        <f t="shared" si="7"/>
        <v>0</v>
      </c>
    </row>
  </sheetData>
  <sheetProtection/>
  <mergeCells count="16">
    <mergeCell ref="A1:Z1"/>
    <mergeCell ref="A2:Z2"/>
    <mergeCell ref="A3:Z3"/>
    <mergeCell ref="A4:A7"/>
    <mergeCell ref="B4:B7"/>
    <mergeCell ref="C4:C7"/>
    <mergeCell ref="D4:W4"/>
    <mergeCell ref="X4:Z5"/>
    <mergeCell ref="D5:M5"/>
    <mergeCell ref="N5:W5"/>
    <mergeCell ref="D6:D7"/>
    <mergeCell ref="E6:M6"/>
    <mergeCell ref="N6:N7"/>
    <mergeCell ref="O6:W6"/>
    <mergeCell ref="X6:X7"/>
    <mergeCell ref="Y6:Z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гараева</cp:lastModifiedBy>
  <cp:lastPrinted>2019-03-20T11:53:18Z</cp:lastPrinted>
  <dcterms:created xsi:type="dcterms:W3CDTF">2002-08-14T06:30:45Z</dcterms:created>
  <dcterms:modified xsi:type="dcterms:W3CDTF">2019-03-25T05:24:51Z</dcterms:modified>
  <cp:category/>
  <cp:version/>
  <cp:contentType/>
  <cp:contentStatus/>
</cp:coreProperties>
</file>